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<sst xmlns="http://schemas.openxmlformats.org/spreadsheetml/2006/main" count="119" uniqueCount="86">
  <si>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</si>
  <si>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</si>
  <si>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</si>
  <si>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</si>
  <si>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</si>
  <si>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</si>
  <si>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</si>
  <si>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</si>
  <si>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</si>
  <si>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</si>
  <si>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</si>
  <si>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</si>
  <si>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</si>
  <si>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</si>
  <si>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</si>
  <si>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</si>
  <si>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</si>
  <si>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</si>
  <si>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</si>
  <si>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</si>
  <si>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</si>
  <si>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</si>
  <si>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</si>
  <si>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</si>
  <si>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</si>
  <si>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</si>
  <si>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</si>
  <si>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</si>
  <si>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</si>
  <si>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</si>
  <si>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</si>
  <si>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</si>
  <si>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</si>
  <si>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</si>
  <si>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</si>
  <si>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</si>
  <si>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</si>
  <si>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</si>
  <si>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</si>
  <si>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</si>
  <si>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</si>
  <si>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</si>
  <si>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</si>
  <si>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</si>
  <si>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</si>
  <si>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</si>
  <si>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</si>
  <si>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</si>
  <si>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</si>
  <si>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</si>
  <si>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</si>
  <si>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</si>
  <si>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</si>
  <si>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</si>
  <si>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</si>
  <si>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</si>
  <si>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</si>
  <si>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</si>
  <si>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</si>
  <si>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Olea capensis</t>
  </si>
  <si>
    <t>Acacia robusta</t>
  </si>
  <si>
    <t>Peltaphorum africanum</t>
  </si>
  <si>
    <t>Terminalia serica</t>
  </si>
  <si>
    <t>Combretum zeheri</t>
  </si>
  <si>
    <t>Pappea capensis</t>
  </si>
  <si>
    <t>Dombeya rotundifolia</t>
  </si>
  <si>
    <t>Combretum molli</t>
  </si>
  <si>
    <t>Ziziphus mucronata</t>
  </si>
  <si>
    <t>Celtis natalensis</t>
  </si>
  <si>
    <t>DS</t>
  </si>
  <si>
    <r>
      <t>S25</t>
    </r>
    <r>
      <rPr>
        <sz val="9"/>
        <color indexed="56"/>
        <rFont val="Arial"/>
        <family val="0"/>
      </rPr>
      <t>°</t>
    </r>
    <r>
      <rPr>
        <sz val="9"/>
        <color indexed="56"/>
        <rFont val="Verdana"/>
        <family val="0"/>
      </rPr>
      <t>34.092</t>
    </r>
  </si>
  <si>
    <r>
      <t>E026</t>
    </r>
    <r>
      <rPr>
        <sz val="9"/>
        <color indexed="56"/>
        <rFont val="Arial"/>
        <family val="0"/>
      </rPr>
      <t>°</t>
    </r>
    <r>
      <rPr>
        <sz val="9"/>
        <color indexed="56"/>
        <rFont val="Verdana"/>
        <family val="0"/>
      </rPr>
      <t>52.804</t>
    </r>
  </si>
  <si>
    <t>Grewia (inaequilatera?)</t>
  </si>
  <si>
    <t>Rhus lancia</t>
  </si>
  <si>
    <t>Rhus leptodictya</t>
  </si>
  <si>
    <t>Cussonia paniculata</t>
  </si>
  <si>
    <t>Fauria saligna</t>
  </si>
  <si>
    <t>Gymnosporia senegalensis</t>
  </si>
  <si>
    <t>Grewia flavescens</t>
  </si>
  <si>
    <t>Site4: Karee Kranz</t>
  </si>
  <si>
    <t>Grewia flava</t>
  </si>
  <si>
    <t>Bridelia mollis</t>
  </si>
  <si>
    <t>Rothmania capensis</t>
  </si>
  <si>
    <t>Strynos spinosa</t>
  </si>
  <si>
    <t>Decimal DMS co-ordinates; -25.568063, 026.878940</t>
  </si>
  <si>
    <t>252, rounded teeth is correct, some leaves have rounded teeth, oothers do not.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</si>
</sst>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56"/>
      <name val="Arial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107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53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108</xdr:row>
      <xdr:rowOff>152400</xdr:rowOff>
    </xdr:from>
    <xdr:to>
      <xdr:col>37</xdr:col>
      <xdr:colOff>542925</xdr:colOff>
      <xdr:row>112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068925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110</xdr:row>
      <xdr:rowOff>85725</xdr:rowOff>
    </xdr:from>
    <xdr:to>
      <xdr:col>34</xdr:col>
      <xdr:colOff>371475</xdr:colOff>
      <xdr:row>110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326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3"/>
  <sheetViews>
    <sheetView tabSelected="1" workbookViewId="0" topLeftCell="A1">
      <selection activeCell="H14" sqref="H1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84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69</v>
      </c>
      <c r="B3" s="49" t="s">
        <v>79</v>
      </c>
      <c r="C3" s="49"/>
      <c r="D3" s="50" t="s">
        <v>70</v>
      </c>
      <c r="E3" s="51" t="s">
        <v>71</v>
      </c>
      <c r="F3" s="50">
        <v>1270</v>
      </c>
      <c r="G3" s="52">
        <v>38120</v>
      </c>
      <c r="H3" s="48">
        <f>AQ113</f>
        <v>1</v>
      </c>
      <c r="I3" s="65"/>
      <c r="J3" s="34" t="s">
        <v>85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245</v>
      </c>
      <c r="B7" s="66" t="s">
        <v>59</v>
      </c>
      <c r="C7">
        <v>1</v>
      </c>
      <c r="D7" s="58"/>
      <c r="E7">
        <v>1</v>
      </c>
      <c r="J7" s="58"/>
      <c r="O7">
        <v>0.5</v>
      </c>
      <c r="P7">
        <v>0.5</v>
      </c>
      <c r="S7" s="58"/>
      <c r="V7">
        <v>1</v>
      </c>
      <c r="W7" s="58"/>
      <c r="Y7">
        <v>0.5</v>
      </c>
      <c r="Z7" s="58">
        <v>0.5</v>
      </c>
      <c r="AD7">
        <v>0.5</v>
      </c>
      <c r="AE7" s="58">
        <v>0.5</v>
      </c>
      <c r="AF7" s="69"/>
      <c r="AG7" s="70">
        <v>1</v>
      </c>
      <c r="AI7" s="68"/>
      <c r="AJ7" s="6"/>
      <c r="AK7" s="6"/>
      <c r="AL7" s="6"/>
      <c r="AM7" s="6"/>
      <c r="AN7" s="6"/>
      <c r="AQ7">
        <f aca="true" t="shared" si="0" ref="AQ7:AQ37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7">IF(AS7+AT7+AU7+AV7+AW7+AX7&gt;0,1,0)</f>
        <v>1</v>
      </c>
      <c r="BZ7">
        <f aca="true" t="shared" si="6" ref="BZ7:BZ37">IF(AY7+AZ7+BA7+BB7+BC7+BD7+BE7+BF7+BG7&gt;0,1,0)</f>
        <v>1</v>
      </c>
      <c r="CA7">
        <f aca="true" t="shared" si="7" ref="CA7:CA37">IF(BH7+BI7+BJ7+BK7&gt;0,1,0)</f>
        <v>1</v>
      </c>
      <c r="CB7">
        <f aca="true" t="shared" si="8" ref="CB7:CB37">IF(BL7+BM7+BN7&gt;0,1,0)</f>
        <v>1</v>
      </c>
      <c r="CC7">
        <f aca="true" t="shared" si="9" ref="CC7:CC37">IF(BO7+BP7+BQ7+BR7+BS7&gt;0,1,0)</f>
        <v>1</v>
      </c>
      <c r="CD7">
        <f aca="true" t="shared" si="10" ref="CD7:CD37">IF(BT7+BU7+BV7&gt;0,1,0)</f>
        <v>1</v>
      </c>
    </row>
    <row r="8" spans="1:82" ht="12.75">
      <c r="A8" s="7">
        <v>246</v>
      </c>
      <c r="B8" s="66" t="s">
        <v>60</v>
      </c>
      <c r="D8" s="55">
        <v>1</v>
      </c>
      <c r="E8">
        <v>1</v>
      </c>
      <c r="J8" s="55"/>
      <c r="K8">
        <v>1</v>
      </c>
      <c r="S8" s="55"/>
      <c r="V8">
        <v>1</v>
      </c>
      <c r="W8" s="55"/>
      <c r="Y8">
        <v>1</v>
      </c>
      <c r="Z8" s="55"/>
      <c r="AE8" s="55">
        <v>1</v>
      </c>
      <c r="AF8" s="70"/>
      <c r="AG8" s="70">
        <v>1</v>
      </c>
      <c r="AI8" s="68"/>
      <c r="AJ8" s="6"/>
      <c r="AK8" s="6"/>
      <c r="AL8" s="6"/>
      <c r="AM8" s="6"/>
      <c r="AN8" s="6"/>
      <c r="AQ8">
        <f t="shared" si="0"/>
        <v>1</v>
      </c>
      <c r="AR8">
        <f aca="true" t="shared" si="11" ref="AR8:AR70">IF(C8+D8&gt;0,1,0)</f>
        <v>1</v>
      </c>
      <c r="AS8">
        <f aca="true" t="shared" si="12" ref="AS8:AS70">IF(E8&gt;0,1,0)</f>
        <v>1</v>
      </c>
      <c r="AT8">
        <f aca="true" t="shared" si="13" ref="AT8:AT70">IF(F8&gt;0,1,0)</f>
        <v>0</v>
      </c>
      <c r="AU8">
        <f aca="true" t="shared" si="14" ref="AU8:AU70">IF(G8&gt;0,1,0)</f>
        <v>0</v>
      </c>
      <c r="AV8">
        <f aca="true" t="shared" si="15" ref="AV8:AV70">IF(H8&gt;0,1,0)</f>
        <v>0</v>
      </c>
      <c r="AW8">
        <f aca="true" t="shared" si="16" ref="AW8:AW70">IF(I8&gt;0,1,0)</f>
        <v>0</v>
      </c>
      <c r="AX8">
        <f aca="true" t="shared" si="17" ref="AX8:AX70">IF(J8&gt;0,1,0)</f>
        <v>0</v>
      </c>
      <c r="AY8">
        <f aca="true" t="shared" si="18" ref="AY8:AY70">IF(K8&gt;0,1,0)</f>
        <v>1</v>
      </c>
      <c r="AZ8">
        <f aca="true" t="shared" si="19" ref="AZ8:AZ70">IF(L8&gt;0,1,0)</f>
        <v>0</v>
      </c>
      <c r="BA8">
        <f aca="true" t="shared" si="20" ref="BA8:BA70">IF(M8&gt;0,1,0)</f>
        <v>0</v>
      </c>
      <c r="BB8">
        <f aca="true" t="shared" si="21" ref="BB8:BB70">IF(N8&gt;0,1,0)</f>
        <v>0</v>
      </c>
      <c r="BC8">
        <f aca="true" t="shared" si="22" ref="BC8:BC70">IF(O8&gt;0,1,0)</f>
        <v>0</v>
      </c>
      <c r="BD8">
        <f aca="true" t="shared" si="23" ref="BD8:BD70">IF(P8&gt;0,1,0)</f>
        <v>0</v>
      </c>
      <c r="BE8">
        <f aca="true" t="shared" si="24" ref="BE8:BE70">IF(Q8&gt;0,1,0)</f>
        <v>0</v>
      </c>
      <c r="BF8">
        <f aca="true" t="shared" si="25" ref="BF8:BF70">IF(R8&gt;0,1,0)</f>
        <v>0</v>
      </c>
      <c r="BG8">
        <f aca="true" t="shared" si="26" ref="BG8:BG70">IF(S8&gt;0,1,0)</f>
        <v>0</v>
      </c>
      <c r="BH8">
        <f aca="true" t="shared" si="27" ref="BH8:BH70">IF(T8&gt;0,1,0)</f>
        <v>0</v>
      </c>
      <c r="BI8">
        <f aca="true" t="shared" si="28" ref="BI8:BI70">IF(U8&gt;0,1,0)</f>
        <v>0</v>
      </c>
      <c r="BJ8">
        <f aca="true" t="shared" si="29" ref="BJ8:BJ70">IF(V8&gt;0,1,0)</f>
        <v>1</v>
      </c>
      <c r="BK8">
        <f aca="true" t="shared" si="30" ref="BK8:BK70">IF(W8&gt;0,1,0)</f>
        <v>0</v>
      </c>
      <c r="BL8">
        <f aca="true" t="shared" si="31" ref="BL8:BL70">IF(X8&gt;0,1,0)</f>
        <v>0</v>
      </c>
      <c r="BM8">
        <f aca="true" t="shared" si="32" ref="BM8:BM70">IF(Y8&gt;0,1,0)</f>
        <v>1</v>
      </c>
      <c r="BN8">
        <f aca="true" t="shared" si="33" ref="BN8:BN70">IF(Z8&gt;0,1,0)</f>
        <v>0</v>
      </c>
      <c r="BO8">
        <f aca="true" t="shared" si="34" ref="BO8:BO70">IF(AA8&gt;0,1,0)</f>
        <v>0</v>
      </c>
      <c r="BP8">
        <f aca="true" t="shared" si="35" ref="BP8:BP70">IF(AB8&gt;0,1,0)</f>
        <v>0</v>
      </c>
      <c r="BQ8">
        <f aca="true" t="shared" si="36" ref="BQ8:BQ70">IF(AC8&gt;0,1,0)</f>
        <v>0</v>
      </c>
      <c r="BR8">
        <f aca="true" t="shared" si="37" ref="BR8:BR70">IF(AD8&gt;0,1,0)</f>
        <v>0</v>
      </c>
      <c r="BS8">
        <f aca="true" t="shared" si="38" ref="BS8:BS70">IF(AE8&gt;0,1,0)</f>
        <v>1</v>
      </c>
      <c r="BT8">
        <f aca="true" t="shared" si="39" ref="BT8:BT70">IF(AF8&gt;0,1,0)</f>
        <v>0</v>
      </c>
      <c r="BU8">
        <f aca="true" t="shared" si="40" ref="BU8:BU70">IF(AG8&gt;0,1,0)</f>
        <v>1</v>
      </c>
      <c r="BV8">
        <f aca="true" t="shared" si="41" ref="BV8:BV70">IF(AH8&gt;0,1,0)</f>
        <v>0</v>
      </c>
      <c r="BX8">
        <f aca="true" t="shared" si="42" ref="BX8:BX70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247</v>
      </c>
      <c r="B9" s="66" t="s">
        <v>61</v>
      </c>
      <c r="D9" s="55">
        <v>1</v>
      </c>
      <c r="E9">
        <v>1</v>
      </c>
      <c r="J9" s="55"/>
      <c r="L9">
        <v>1</v>
      </c>
      <c r="S9" s="55"/>
      <c r="U9">
        <v>0.5</v>
      </c>
      <c r="V9">
        <v>0.5</v>
      </c>
      <c r="W9" s="55"/>
      <c r="Y9">
        <v>0.5</v>
      </c>
      <c r="Z9" s="55">
        <v>0.5</v>
      </c>
      <c r="AD9">
        <v>0.5</v>
      </c>
      <c r="AE9" s="55">
        <v>0.5</v>
      </c>
      <c r="AF9" s="70">
        <v>0.5</v>
      </c>
      <c r="AG9" s="70">
        <v>0.5</v>
      </c>
      <c r="AI9" s="68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1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248</v>
      </c>
      <c r="B10" s="66" t="s">
        <v>62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V10">
        <v>1</v>
      </c>
      <c r="W10" s="55"/>
      <c r="Y10">
        <v>0.5</v>
      </c>
      <c r="Z10" s="55">
        <v>0.5</v>
      </c>
      <c r="AD10">
        <v>0.5</v>
      </c>
      <c r="AE10" s="55">
        <v>0.5</v>
      </c>
      <c r="AF10" s="70"/>
      <c r="AG10" s="70">
        <v>1</v>
      </c>
      <c r="AI10" s="68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249</v>
      </c>
      <c r="B11" s="66" t="s">
        <v>72</v>
      </c>
      <c r="C11">
        <v>1</v>
      </c>
      <c r="D11" s="55"/>
      <c r="I11">
        <v>1</v>
      </c>
      <c r="J11" s="55"/>
      <c r="Q11">
        <v>0.5</v>
      </c>
      <c r="R11">
        <v>0.5</v>
      </c>
      <c r="S11" s="55"/>
      <c r="V11">
        <v>1</v>
      </c>
      <c r="W11" s="55"/>
      <c r="X11">
        <v>0.5</v>
      </c>
      <c r="Y11">
        <v>0.5</v>
      </c>
      <c r="Z11" s="55"/>
      <c r="AB11">
        <v>0.5</v>
      </c>
      <c r="AC11">
        <v>0.5</v>
      </c>
      <c r="AE11" s="55"/>
      <c r="AF11" s="70"/>
      <c r="AG11" s="70">
        <v>1</v>
      </c>
      <c r="AI11" s="68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250</v>
      </c>
      <c r="B12" s="66" t="s">
        <v>78</v>
      </c>
      <c r="C12">
        <v>1</v>
      </c>
      <c r="D12" s="55"/>
      <c r="F12">
        <v>0.5</v>
      </c>
      <c r="G12">
        <v>1</v>
      </c>
      <c r="I12">
        <v>1</v>
      </c>
      <c r="J12" s="55"/>
      <c r="P12">
        <v>0.5</v>
      </c>
      <c r="Q12">
        <v>0.5</v>
      </c>
      <c r="S12" s="55"/>
      <c r="V12">
        <v>0.5</v>
      </c>
      <c r="W12" s="55">
        <v>0.5</v>
      </c>
      <c r="Y12">
        <v>1</v>
      </c>
      <c r="Z12" s="55"/>
      <c r="AB12">
        <v>0.5</v>
      </c>
      <c r="AC12">
        <v>0.5</v>
      </c>
      <c r="AE12" s="55"/>
      <c r="AF12" s="70">
        <v>0.5</v>
      </c>
      <c r="AG12" s="70">
        <v>0.5</v>
      </c>
      <c r="AI12" s="68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251</v>
      </c>
      <c r="B13" s="66" t="s">
        <v>80</v>
      </c>
      <c r="C13">
        <v>1</v>
      </c>
      <c r="D13" s="55"/>
      <c r="F13">
        <v>0.5</v>
      </c>
      <c r="H13">
        <v>1</v>
      </c>
      <c r="J13" s="55"/>
      <c r="O13">
        <v>0.5</v>
      </c>
      <c r="P13">
        <v>0.5</v>
      </c>
      <c r="S13" s="55"/>
      <c r="U13">
        <v>0.5</v>
      </c>
      <c r="V13">
        <v>0.5</v>
      </c>
      <c r="W13" s="55"/>
      <c r="Y13">
        <v>0.5</v>
      </c>
      <c r="Z13" s="55">
        <v>0.5</v>
      </c>
      <c r="AB13">
        <v>1</v>
      </c>
      <c r="AE13" s="55"/>
      <c r="AF13" s="70"/>
      <c r="AG13" s="70">
        <v>1</v>
      </c>
      <c r="AI13" s="68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252</v>
      </c>
      <c r="B14" s="66" t="s">
        <v>81</v>
      </c>
      <c r="C14">
        <v>1</v>
      </c>
      <c r="D14" s="55"/>
      <c r="E14">
        <v>0.5</v>
      </c>
      <c r="F14">
        <v>0.5</v>
      </c>
      <c r="H14" s="71">
        <v>0.5</v>
      </c>
      <c r="J14" s="55"/>
      <c r="P14">
        <v>0.5</v>
      </c>
      <c r="Q14">
        <v>0.5</v>
      </c>
      <c r="S14" s="55"/>
      <c r="T14">
        <v>1</v>
      </c>
      <c r="U14">
        <v>1</v>
      </c>
      <c r="W14" s="55"/>
      <c r="X14">
        <v>0.33</v>
      </c>
      <c r="Y14">
        <v>0.33</v>
      </c>
      <c r="Z14" s="55">
        <v>0.33</v>
      </c>
      <c r="AB14">
        <v>1</v>
      </c>
      <c r="AE14" s="55"/>
      <c r="AF14" s="70">
        <v>0.5</v>
      </c>
      <c r="AG14" s="70">
        <v>0.5</v>
      </c>
      <c r="AI14" s="68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253</v>
      </c>
      <c r="B15" s="66" t="s">
        <v>73</v>
      </c>
      <c r="C15">
        <v>1</v>
      </c>
      <c r="D15" s="55"/>
      <c r="E15">
        <v>1</v>
      </c>
      <c r="J15" s="55"/>
      <c r="N15">
        <v>0.5</v>
      </c>
      <c r="O15">
        <v>0.5</v>
      </c>
      <c r="S15" s="55"/>
      <c r="U15">
        <v>0.5</v>
      </c>
      <c r="V15">
        <v>0.5</v>
      </c>
      <c r="W15" s="55"/>
      <c r="Y15">
        <v>0.5</v>
      </c>
      <c r="Z15" s="55">
        <v>0.5</v>
      </c>
      <c r="AE15" s="55">
        <v>1</v>
      </c>
      <c r="AF15" s="70"/>
      <c r="AG15" s="70">
        <v>0.5</v>
      </c>
      <c r="AH15">
        <v>0.5</v>
      </c>
      <c r="AI15" s="68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254</v>
      </c>
      <c r="B16" s="66" t="s">
        <v>82</v>
      </c>
      <c r="C16">
        <v>1</v>
      </c>
      <c r="D16" s="55"/>
      <c r="E16">
        <v>1</v>
      </c>
      <c r="J16" s="55"/>
      <c r="P16">
        <v>0.5</v>
      </c>
      <c r="Q16">
        <v>0.5</v>
      </c>
      <c r="S16" s="55"/>
      <c r="U16">
        <v>0.5</v>
      </c>
      <c r="W16" s="55">
        <v>0.5</v>
      </c>
      <c r="X16">
        <v>0.5</v>
      </c>
      <c r="Y16">
        <v>0.5</v>
      </c>
      <c r="Z16" s="55"/>
      <c r="AB16">
        <v>0.5</v>
      </c>
      <c r="AC16">
        <v>0.5</v>
      </c>
      <c r="AE16" s="55"/>
      <c r="AF16" s="70"/>
      <c r="AG16" s="70">
        <v>1</v>
      </c>
      <c r="AI16" s="68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1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255</v>
      </c>
      <c r="B17" s="66" t="s">
        <v>63</v>
      </c>
      <c r="C17">
        <v>1</v>
      </c>
      <c r="D17" s="55"/>
      <c r="E17">
        <v>1</v>
      </c>
      <c r="J17" s="55"/>
      <c r="Q17">
        <v>0.5</v>
      </c>
      <c r="R17">
        <v>0.5</v>
      </c>
      <c r="S17" s="55"/>
      <c r="V17">
        <v>1</v>
      </c>
      <c r="W17" s="55"/>
      <c r="Y17">
        <v>0.5</v>
      </c>
      <c r="Z17" s="55">
        <v>0.5</v>
      </c>
      <c r="AB17">
        <v>1</v>
      </c>
      <c r="AE17" s="55"/>
      <c r="AF17" s="70">
        <v>0.5</v>
      </c>
      <c r="AG17" s="70">
        <v>0.5</v>
      </c>
      <c r="AI17" s="68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256</v>
      </c>
      <c r="B18" s="66" t="s">
        <v>64</v>
      </c>
      <c r="C18">
        <v>1</v>
      </c>
      <c r="D18" s="55"/>
      <c r="F18">
        <v>0.5</v>
      </c>
      <c r="I18">
        <v>1</v>
      </c>
      <c r="J18" s="55">
        <v>0.5</v>
      </c>
      <c r="P18">
        <v>0.5</v>
      </c>
      <c r="Q18">
        <v>0.5</v>
      </c>
      <c r="S18" s="55"/>
      <c r="U18">
        <v>0.5</v>
      </c>
      <c r="V18">
        <v>0.5</v>
      </c>
      <c r="W18" s="55"/>
      <c r="Y18">
        <v>0.5</v>
      </c>
      <c r="Z18" s="55">
        <v>0.5</v>
      </c>
      <c r="AB18">
        <v>0.5</v>
      </c>
      <c r="AC18">
        <v>0.5</v>
      </c>
      <c r="AE18" s="55"/>
      <c r="AF18" s="70">
        <v>0.5</v>
      </c>
      <c r="AG18" s="70">
        <v>0.5</v>
      </c>
      <c r="AI18" s="68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257</v>
      </c>
      <c r="B19" s="66" t="s">
        <v>65</v>
      </c>
      <c r="C19">
        <v>1</v>
      </c>
      <c r="D19" s="55"/>
      <c r="G19">
        <v>0.5</v>
      </c>
      <c r="I19">
        <v>1</v>
      </c>
      <c r="J19" s="55"/>
      <c r="Q19">
        <v>0.5</v>
      </c>
      <c r="R19">
        <v>0.5</v>
      </c>
      <c r="S19" s="55"/>
      <c r="U19">
        <v>0.33</v>
      </c>
      <c r="V19">
        <v>0.33</v>
      </c>
      <c r="W19" s="55">
        <v>0.33</v>
      </c>
      <c r="X19" s="67">
        <v>1</v>
      </c>
      <c r="Z19" s="55"/>
      <c r="AA19" s="67">
        <v>1</v>
      </c>
      <c r="AE19" s="55"/>
      <c r="AF19" s="70"/>
      <c r="AG19" s="70">
        <v>1</v>
      </c>
      <c r="AI19" s="68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1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258</v>
      </c>
      <c r="B20" s="66" t="s">
        <v>74</v>
      </c>
      <c r="C20">
        <v>1</v>
      </c>
      <c r="D20" s="55"/>
      <c r="F20">
        <v>0.5</v>
      </c>
      <c r="I20">
        <v>1</v>
      </c>
      <c r="J20" s="55"/>
      <c r="O20">
        <v>0.5</v>
      </c>
      <c r="P20">
        <v>0.5</v>
      </c>
      <c r="S20" s="55"/>
      <c r="V20">
        <v>1</v>
      </c>
      <c r="W20" s="55"/>
      <c r="Y20">
        <v>0.5</v>
      </c>
      <c r="Z20" s="55">
        <v>0.5</v>
      </c>
      <c r="AD20">
        <v>0.5</v>
      </c>
      <c r="AE20" s="55">
        <v>0.5</v>
      </c>
      <c r="AF20" s="70"/>
      <c r="AG20" s="70">
        <v>0.5</v>
      </c>
      <c r="AH20">
        <v>0.5</v>
      </c>
      <c r="AI20" s="68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259</v>
      </c>
      <c r="B21" s="66" t="s">
        <v>75</v>
      </c>
      <c r="D21" s="55">
        <v>1</v>
      </c>
      <c r="I21">
        <v>1</v>
      </c>
      <c r="J21" s="55"/>
      <c r="P21">
        <v>0.25</v>
      </c>
      <c r="Q21">
        <v>0.25</v>
      </c>
      <c r="R21">
        <v>0.25</v>
      </c>
      <c r="S21" s="55">
        <v>0.25</v>
      </c>
      <c r="V21">
        <v>1</v>
      </c>
      <c r="W21" s="55"/>
      <c r="Z21" s="55">
        <v>1</v>
      </c>
      <c r="AB21">
        <v>0.5</v>
      </c>
      <c r="AC21">
        <v>0.5</v>
      </c>
      <c r="AE21" s="55"/>
      <c r="AF21" s="70">
        <v>0.5</v>
      </c>
      <c r="AG21" s="70">
        <v>0.5</v>
      </c>
      <c r="AI21" s="68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260</v>
      </c>
      <c r="B22" s="66" t="s">
        <v>66</v>
      </c>
      <c r="C22">
        <v>1</v>
      </c>
      <c r="D22" s="55"/>
      <c r="E22">
        <v>1</v>
      </c>
      <c r="J22" s="55"/>
      <c r="P22">
        <v>0.5</v>
      </c>
      <c r="Q22">
        <v>0.5</v>
      </c>
      <c r="S22" s="55"/>
      <c r="U22">
        <v>0.33</v>
      </c>
      <c r="V22">
        <v>0.33</v>
      </c>
      <c r="W22" s="55">
        <v>0.33</v>
      </c>
      <c r="X22" s="67">
        <v>0.5</v>
      </c>
      <c r="Y22" s="67">
        <v>0.5</v>
      </c>
      <c r="Z22" s="55"/>
      <c r="AB22">
        <v>1</v>
      </c>
      <c r="AE22" s="55"/>
      <c r="AF22" s="70"/>
      <c r="AG22" s="70">
        <v>1</v>
      </c>
      <c r="AI22" s="68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261</v>
      </c>
      <c r="B23" s="66" t="s">
        <v>82</v>
      </c>
      <c r="C23">
        <v>1</v>
      </c>
      <c r="D23" s="55"/>
      <c r="E23">
        <v>1</v>
      </c>
      <c r="J23" s="55"/>
      <c r="O23">
        <v>0.33</v>
      </c>
      <c r="P23">
        <v>0.33</v>
      </c>
      <c r="Q23">
        <v>0.33</v>
      </c>
      <c r="S23" s="55"/>
      <c r="U23">
        <v>0.33</v>
      </c>
      <c r="V23">
        <v>0.33</v>
      </c>
      <c r="W23" s="55">
        <v>0.33</v>
      </c>
      <c r="Y23">
        <v>0.5</v>
      </c>
      <c r="Z23" s="55">
        <v>0.5</v>
      </c>
      <c r="AB23">
        <v>0.5</v>
      </c>
      <c r="AC23">
        <v>0.5</v>
      </c>
      <c r="AE23" s="55"/>
      <c r="AF23" s="70"/>
      <c r="AG23" s="70">
        <v>1</v>
      </c>
      <c r="AI23" s="68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263</v>
      </c>
      <c r="B24" s="66" t="s">
        <v>76</v>
      </c>
      <c r="C24">
        <v>1</v>
      </c>
      <c r="D24" s="55"/>
      <c r="E24">
        <v>1</v>
      </c>
      <c r="J24" s="55"/>
      <c r="O24">
        <v>0.5</v>
      </c>
      <c r="P24">
        <v>0.5</v>
      </c>
      <c r="S24" s="55"/>
      <c r="V24">
        <v>1</v>
      </c>
      <c r="W24" s="55"/>
      <c r="Y24">
        <v>0.5</v>
      </c>
      <c r="Z24" s="55">
        <v>0.5</v>
      </c>
      <c r="AE24" s="55">
        <v>1</v>
      </c>
      <c r="AF24" s="70"/>
      <c r="AG24" s="70">
        <v>1</v>
      </c>
      <c r="AI24" s="68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264</v>
      </c>
      <c r="B25" s="66" t="s">
        <v>67</v>
      </c>
      <c r="C25">
        <v>1</v>
      </c>
      <c r="D25" s="55"/>
      <c r="F25">
        <v>1</v>
      </c>
      <c r="H25">
        <v>1</v>
      </c>
      <c r="J25" s="55"/>
      <c r="O25">
        <v>0.5</v>
      </c>
      <c r="P25">
        <v>0.5</v>
      </c>
      <c r="S25" s="55"/>
      <c r="U25">
        <v>1</v>
      </c>
      <c r="W25" s="55"/>
      <c r="Y25">
        <v>1</v>
      </c>
      <c r="Z25" s="55"/>
      <c r="AB25">
        <v>1</v>
      </c>
      <c r="AE25" s="55"/>
      <c r="AF25" s="70"/>
      <c r="AG25" s="70">
        <v>1</v>
      </c>
      <c r="AI25" s="68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265</v>
      </c>
      <c r="B26" s="66" t="s">
        <v>83</v>
      </c>
      <c r="C26">
        <v>1</v>
      </c>
      <c r="D26" s="55"/>
      <c r="I26">
        <v>1</v>
      </c>
      <c r="J26" s="55"/>
      <c r="O26">
        <v>0.5</v>
      </c>
      <c r="P26">
        <v>0.5</v>
      </c>
      <c r="S26" s="55"/>
      <c r="U26">
        <v>0.33</v>
      </c>
      <c r="V26">
        <v>0.33</v>
      </c>
      <c r="W26" s="55">
        <v>0.33</v>
      </c>
      <c r="Y26">
        <v>1</v>
      </c>
      <c r="Z26" s="55"/>
      <c r="AA26" s="67">
        <v>0.5</v>
      </c>
      <c r="AB26" s="67">
        <v>0.5</v>
      </c>
      <c r="AE26" s="55"/>
      <c r="AF26" s="70"/>
      <c r="AG26" s="70">
        <v>1</v>
      </c>
      <c r="AI26" s="68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266</v>
      </c>
      <c r="B27" s="66" t="s">
        <v>77</v>
      </c>
      <c r="C27">
        <v>1</v>
      </c>
      <c r="D27" s="55"/>
      <c r="F27">
        <v>0.5</v>
      </c>
      <c r="G27">
        <v>1</v>
      </c>
      <c r="H27">
        <v>1</v>
      </c>
      <c r="J27" s="55"/>
      <c r="O27">
        <v>0.5</v>
      </c>
      <c r="P27">
        <v>0.5</v>
      </c>
      <c r="S27" s="55"/>
      <c r="U27">
        <v>0.5</v>
      </c>
      <c r="V27">
        <v>0.5</v>
      </c>
      <c r="W27" s="55"/>
      <c r="Y27">
        <v>0.5</v>
      </c>
      <c r="Z27" s="55">
        <v>0.5</v>
      </c>
      <c r="AB27" s="67">
        <v>0.5</v>
      </c>
      <c r="AC27">
        <v>0.5</v>
      </c>
      <c r="AE27" s="55"/>
      <c r="AF27" s="70"/>
      <c r="AG27" s="70">
        <v>1</v>
      </c>
      <c r="AI27" s="68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267</v>
      </c>
      <c r="B28" s="66" t="s">
        <v>68</v>
      </c>
      <c r="C28">
        <v>1</v>
      </c>
      <c r="D28" s="55"/>
      <c r="F28">
        <v>0.5</v>
      </c>
      <c r="H28">
        <v>1</v>
      </c>
      <c r="J28" s="55"/>
      <c r="P28">
        <v>1</v>
      </c>
      <c r="S28" s="55"/>
      <c r="U28">
        <v>0.33</v>
      </c>
      <c r="V28">
        <v>0.33</v>
      </c>
      <c r="W28" s="55">
        <v>0.33</v>
      </c>
      <c r="Y28">
        <v>1</v>
      </c>
      <c r="Z28" s="55"/>
      <c r="AB28" s="67">
        <v>1</v>
      </c>
      <c r="AE28" s="55"/>
      <c r="AF28" s="70"/>
      <c r="AG28" s="70">
        <v>1</v>
      </c>
      <c r="AI28" s="68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aca="true" t="shared" si="43" ref="A29:A71">IF(B29&gt;0,A28+1,)</f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aca="true" t="shared" si="44" ref="AQ38:AQ55">IF((B38)&gt;0,1,0)</f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aca="true" t="shared" si="45" ref="BY38:BY55">IF(AS38+AT38+AU38+AV38+AW38+AX38&gt;0,1,0)</f>
        <v>0</v>
      </c>
      <c r="BZ38">
        <f aca="true" t="shared" si="46" ref="BZ38:BZ55">IF(AY38+AZ38+BA38+BB38+BC38+BD38+BE38+BF38+BG38&gt;0,1,0)</f>
        <v>0</v>
      </c>
      <c r="CA38">
        <f aca="true" t="shared" si="47" ref="CA38:CA55">IF(BH38+BI38+BJ38+BK38&gt;0,1,0)</f>
        <v>0</v>
      </c>
      <c r="CB38">
        <f aca="true" t="shared" si="48" ref="CB38:CB55">IF(BL38+BM38+BN38&gt;0,1,0)</f>
        <v>0</v>
      </c>
      <c r="CC38">
        <f aca="true" t="shared" si="49" ref="CC38:CC55">IF(BO38+BP38+BQ38+BR38+BS38&gt;0,1,0)</f>
        <v>0</v>
      </c>
      <c r="CD38">
        <f aca="true" t="shared" si="50" ref="CD38:CD55">IF(BT38+BU38+BV38&gt;0,1,0)</f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t="shared" si="44"/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t="shared" si="45"/>
        <v>0</v>
      </c>
      <c r="BZ39">
        <f t="shared" si="46"/>
        <v>0</v>
      </c>
      <c r="CA39">
        <f t="shared" si="47"/>
        <v>0</v>
      </c>
      <c r="CB39">
        <f t="shared" si="48"/>
        <v>0</v>
      </c>
      <c r="CC39">
        <f t="shared" si="49"/>
        <v>0</v>
      </c>
      <c r="CD39">
        <f t="shared" si="50"/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P54" s="7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aca="true" t="shared" si="51" ref="AQ56:AQ102">IF((B56)&gt;0,1,0)</f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aca="true" t="shared" si="52" ref="BY56:BY102">IF(AS56+AT56+AU56+AV56+AW56+AX56&gt;0,1,0)</f>
        <v>0</v>
      </c>
      <c r="BZ56">
        <f aca="true" t="shared" si="53" ref="BZ56:BZ102">IF(AY56+AZ56+BA56+BB56+BC56+BD56+BE56+BF56+BG56&gt;0,1,0)</f>
        <v>0</v>
      </c>
      <c r="CA56">
        <f aca="true" t="shared" si="54" ref="CA56:CA102">IF(BH56+BI56+BJ56+BK56&gt;0,1,0)</f>
        <v>0</v>
      </c>
      <c r="CB56">
        <f aca="true" t="shared" si="55" ref="CB56:CB102">IF(BL56+BM56+BN56&gt;0,1,0)</f>
        <v>0</v>
      </c>
      <c r="CC56">
        <f aca="true" t="shared" si="56" ref="CC56:CC102">IF(BO56+BP56+BQ56+BR56+BS56&gt;0,1,0)</f>
        <v>0</v>
      </c>
      <c r="CD56">
        <f aca="true" t="shared" si="57" ref="CD56:CD102">IF(BT56+BU56+BV56&gt;0,1,0)</f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t="shared" si="51"/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t="shared" si="52"/>
        <v>0</v>
      </c>
      <c r="BZ57">
        <f t="shared" si="53"/>
        <v>0</v>
      </c>
      <c r="CA57">
        <f t="shared" si="54"/>
        <v>0</v>
      </c>
      <c r="CB57">
        <f t="shared" si="55"/>
        <v>0</v>
      </c>
      <c r="CC57">
        <f t="shared" si="56"/>
        <v>0</v>
      </c>
      <c r="CD57">
        <f t="shared" si="57"/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aca="true" t="shared" si="58" ref="AR71:AR106">IF(C71+D71&gt;0,1,0)</f>
        <v>0</v>
      </c>
      <c r="AS71">
        <f aca="true" t="shared" si="59" ref="AS71:AS106">IF(E71&gt;0,1,0)</f>
        <v>0</v>
      </c>
      <c r="AT71">
        <f aca="true" t="shared" si="60" ref="AT71:AT106">IF(F71&gt;0,1,0)</f>
        <v>0</v>
      </c>
      <c r="AU71">
        <f aca="true" t="shared" si="61" ref="AU71:AU106">IF(G71&gt;0,1,0)</f>
        <v>0</v>
      </c>
      <c r="AV71">
        <f aca="true" t="shared" si="62" ref="AV71:AV106">IF(H71&gt;0,1,0)</f>
        <v>0</v>
      </c>
      <c r="AW71">
        <f aca="true" t="shared" si="63" ref="AW71:AW106">IF(I71&gt;0,1,0)</f>
        <v>0</v>
      </c>
      <c r="AX71">
        <f aca="true" t="shared" si="64" ref="AX71:AX106">IF(J71&gt;0,1,0)</f>
        <v>0</v>
      </c>
      <c r="AY71">
        <f aca="true" t="shared" si="65" ref="AY71:AY106">IF(K71&gt;0,1,0)</f>
        <v>0</v>
      </c>
      <c r="AZ71">
        <f aca="true" t="shared" si="66" ref="AZ71:AZ106">IF(L71&gt;0,1,0)</f>
        <v>0</v>
      </c>
      <c r="BA71">
        <f aca="true" t="shared" si="67" ref="BA71:BA106">IF(M71&gt;0,1,0)</f>
        <v>0</v>
      </c>
      <c r="BB71">
        <f aca="true" t="shared" si="68" ref="BB71:BB106">IF(N71&gt;0,1,0)</f>
        <v>0</v>
      </c>
      <c r="BC71">
        <f aca="true" t="shared" si="69" ref="BC71:BC106">IF(O71&gt;0,1,0)</f>
        <v>0</v>
      </c>
      <c r="BD71">
        <f aca="true" t="shared" si="70" ref="BD71:BD106">IF(P71&gt;0,1,0)</f>
        <v>0</v>
      </c>
      <c r="BE71">
        <f aca="true" t="shared" si="71" ref="BE71:BE106">IF(Q71&gt;0,1,0)</f>
        <v>0</v>
      </c>
      <c r="BF71">
        <f aca="true" t="shared" si="72" ref="BF71:BF106">IF(R71&gt;0,1,0)</f>
        <v>0</v>
      </c>
      <c r="BG71">
        <f aca="true" t="shared" si="73" ref="BG71:BG106">IF(S71&gt;0,1,0)</f>
        <v>0</v>
      </c>
      <c r="BH71">
        <f aca="true" t="shared" si="74" ref="BH71:BH106">IF(T71&gt;0,1,0)</f>
        <v>0</v>
      </c>
      <c r="BI71">
        <f aca="true" t="shared" si="75" ref="BI71:BI106">IF(U71&gt;0,1,0)</f>
        <v>0</v>
      </c>
      <c r="BJ71">
        <f aca="true" t="shared" si="76" ref="BJ71:BJ106">IF(V71&gt;0,1,0)</f>
        <v>0</v>
      </c>
      <c r="BK71">
        <f aca="true" t="shared" si="77" ref="BK71:BK106">IF(W71&gt;0,1,0)</f>
        <v>0</v>
      </c>
      <c r="BL71">
        <f aca="true" t="shared" si="78" ref="BL71:BL106">IF(X71&gt;0,1,0)</f>
        <v>0</v>
      </c>
      <c r="BM71">
        <f aca="true" t="shared" si="79" ref="BM71:BM106">IF(Y71&gt;0,1,0)</f>
        <v>0</v>
      </c>
      <c r="BN71">
        <f aca="true" t="shared" si="80" ref="BN71:BN106">IF(Z71&gt;0,1,0)</f>
        <v>0</v>
      </c>
      <c r="BO71">
        <f aca="true" t="shared" si="81" ref="BO71:BO106">IF(AA71&gt;0,1,0)</f>
        <v>0</v>
      </c>
      <c r="BP71">
        <f aca="true" t="shared" si="82" ref="BP71:BP106">IF(AB71&gt;0,1,0)</f>
        <v>0</v>
      </c>
      <c r="BQ71">
        <f aca="true" t="shared" si="83" ref="BQ71:BQ106">IF(AC71&gt;0,1,0)</f>
        <v>0</v>
      </c>
      <c r="BR71">
        <f aca="true" t="shared" si="84" ref="BR71:BR106">IF(AD71&gt;0,1,0)</f>
        <v>0</v>
      </c>
      <c r="BS71">
        <f aca="true" t="shared" si="85" ref="BS71:BS106">IF(AE71&gt;0,1,0)</f>
        <v>0</v>
      </c>
      <c r="BT71">
        <f aca="true" t="shared" si="86" ref="BT71:BT106">IF(AF71&gt;0,1,0)</f>
        <v>0</v>
      </c>
      <c r="BU71">
        <f aca="true" t="shared" si="87" ref="BU71:BU106">IF(AG71&gt;0,1,0)</f>
        <v>0</v>
      </c>
      <c r="BV71">
        <f aca="true" t="shared" si="88" ref="BV71:BV106">IF(AH71&gt;0,1,0)</f>
        <v>0</v>
      </c>
      <c r="BX71">
        <f aca="true" t="shared" si="89" ref="BX71:BX106">AR71</f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aca="true" t="shared" si="90" ref="A72:A106">IF(B72&gt;0,A71+1,)</f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t="shared" si="58"/>
        <v>0</v>
      </c>
      <c r="AS72">
        <f t="shared" si="59"/>
        <v>0</v>
      </c>
      <c r="AT72">
        <f t="shared" si="60"/>
        <v>0</v>
      </c>
      <c r="AU72">
        <f t="shared" si="61"/>
        <v>0</v>
      </c>
      <c r="AV72">
        <f t="shared" si="62"/>
        <v>0</v>
      </c>
      <c r="AW72">
        <f t="shared" si="63"/>
        <v>0</v>
      </c>
      <c r="AX72">
        <f t="shared" si="64"/>
        <v>0</v>
      </c>
      <c r="AY72">
        <f t="shared" si="65"/>
        <v>0</v>
      </c>
      <c r="AZ72">
        <f t="shared" si="66"/>
        <v>0</v>
      </c>
      <c r="BA72">
        <f t="shared" si="67"/>
        <v>0</v>
      </c>
      <c r="BB72">
        <f t="shared" si="68"/>
        <v>0</v>
      </c>
      <c r="BC72">
        <f t="shared" si="69"/>
        <v>0</v>
      </c>
      <c r="BD72">
        <f t="shared" si="70"/>
        <v>0</v>
      </c>
      <c r="BE72">
        <f t="shared" si="71"/>
        <v>0</v>
      </c>
      <c r="BF72">
        <f t="shared" si="72"/>
        <v>0</v>
      </c>
      <c r="BG72">
        <f t="shared" si="73"/>
        <v>0</v>
      </c>
      <c r="BH72">
        <f t="shared" si="74"/>
        <v>0</v>
      </c>
      <c r="BI72">
        <f t="shared" si="75"/>
        <v>0</v>
      </c>
      <c r="BJ72">
        <f t="shared" si="76"/>
        <v>0</v>
      </c>
      <c r="BK72">
        <f t="shared" si="77"/>
        <v>0</v>
      </c>
      <c r="BL72">
        <f t="shared" si="78"/>
        <v>0</v>
      </c>
      <c r="BM72">
        <f t="shared" si="79"/>
        <v>0</v>
      </c>
      <c r="BN72">
        <f t="shared" si="80"/>
        <v>0</v>
      </c>
      <c r="BO72">
        <f t="shared" si="81"/>
        <v>0</v>
      </c>
      <c r="BP72">
        <f t="shared" si="82"/>
        <v>0</v>
      </c>
      <c r="BQ72">
        <f t="shared" si="83"/>
        <v>0</v>
      </c>
      <c r="BR72">
        <f t="shared" si="84"/>
        <v>0</v>
      </c>
      <c r="BS72">
        <f t="shared" si="85"/>
        <v>0</v>
      </c>
      <c r="BT72">
        <f t="shared" si="86"/>
        <v>0</v>
      </c>
      <c r="BU72">
        <f t="shared" si="87"/>
        <v>0</v>
      </c>
      <c r="BV72">
        <f t="shared" si="88"/>
        <v>0</v>
      </c>
      <c r="BX72">
        <f t="shared" si="89"/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t="shared" si="90"/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6"/>
      <c r="C77" s="7"/>
      <c r="D77" s="55"/>
      <c r="E77" s="1"/>
      <c r="F77" s="1"/>
      <c r="G77" s="1"/>
      <c r="H77" s="1"/>
      <c r="I77" s="1"/>
      <c r="J77" s="59"/>
      <c r="K77" s="2"/>
      <c r="L77" s="2"/>
      <c r="M77" s="2"/>
      <c r="N77" s="2"/>
      <c r="O77" s="2"/>
      <c r="P77" s="2"/>
      <c r="Q77" s="2"/>
      <c r="R77" s="2"/>
      <c r="S77" s="60"/>
      <c r="T77" s="3"/>
      <c r="U77" s="3"/>
      <c r="V77" s="3"/>
      <c r="W77" s="61"/>
      <c r="X77" s="9"/>
      <c r="Y77" s="9"/>
      <c r="Z77" s="62"/>
      <c r="AA77" s="5"/>
      <c r="AB77" s="5"/>
      <c r="AC77" s="5"/>
      <c r="AD77" s="5"/>
      <c r="AE77" s="63"/>
      <c r="AF77" s="6"/>
      <c r="AG77" s="6"/>
      <c r="AH77" s="64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>IF((B103)&gt;0,1,0)</f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>IF(AS103+AT103+AU103+AV103+AW103+AX103&gt;0,1,0)</f>
        <v>0</v>
      </c>
      <c r="BZ103">
        <f>IF(AY103+AZ103+BA103+BB103+BC103+BD103+BE103+BF103+BG103&gt;0,1,0)</f>
        <v>0</v>
      </c>
      <c r="CA103">
        <f>IF(BH103+BI103+BJ103+BK103&gt;0,1,0)</f>
        <v>0</v>
      </c>
      <c r="CB103">
        <f>IF(BL103+BM103+BN103&gt;0,1,0)</f>
        <v>0</v>
      </c>
      <c r="CC103">
        <f>IF(BO103+BP103+BQ103+BR103+BS103&gt;0,1,0)</f>
        <v>0</v>
      </c>
      <c r="CD103">
        <f>IF(BT103+BU103+BV103&gt;0,1,0)</f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s="8" customFormat="1" ht="12.75">
      <c r="A107" s="8">
        <f>AQ107</f>
        <v>22</v>
      </c>
      <c r="B107" s="57" t="s">
        <v>38</v>
      </c>
      <c r="D107" s="57"/>
      <c r="J107" s="57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Z107" s="57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 t="s">
        <v>39</v>
      </c>
      <c r="AQ107" s="7">
        <f aca="true" t="shared" si="91" ref="AQ107:BV107">SUM(AQ7:AQ106)</f>
        <v>22</v>
      </c>
      <c r="AR107" s="7">
        <f t="shared" si="91"/>
        <v>22</v>
      </c>
      <c r="AS107" s="7">
        <f t="shared" si="91"/>
        <v>11</v>
      </c>
      <c r="AT107" s="7">
        <f t="shared" si="91"/>
        <v>8</v>
      </c>
      <c r="AU107" s="7">
        <f t="shared" si="91"/>
        <v>3</v>
      </c>
      <c r="AV107" s="7">
        <f t="shared" si="91"/>
        <v>5</v>
      </c>
      <c r="AW107" s="7">
        <f t="shared" si="91"/>
        <v>7</v>
      </c>
      <c r="AX107" s="7">
        <f t="shared" si="91"/>
        <v>1</v>
      </c>
      <c r="AY107" s="7">
        <f t="shared" si="91"/>
        <v>1</v>
      </c>
      <c r="AZ107" s="7">
        <f t="shared" si="91"/>
        <v>1</v>
      </c>
      <c r="BA107" s="7">
        <f t="shared" si="91"/>
        <v>0</v>
      </c>
      <c r="BB107" s="7">
        <f t="shared" si="91"/>
        <v>1</v>
      </c>
      <c r="BC107" s="7">
        <f t="shared" si="91"/>
        <v>10</v>
      </c>
      <c r="BD107" s="7">
        <f t="shared" si="91"/>
        <v>16</v>
      </c>
      <c r="BE107" s="7">
        <f t="shared" si="91"/>
        <v>10</v>
      </c>
      <c r="BF107" s="7">
        <f t="shared" si="91"/>
        <v>4</v>
      </c>
      <c r="BG107" s="7">
        <f t="shared" si="91"/>
        <v>1</v>
      </c>
      <c r="BH107" s="7">
        <f t="shared" si="91"/>
        <v>1</v>
      </c>
      <c r="BI107" s="7">
        <f t="shared" si="91"/>
        <v>13</v>
      </c>
      <c r="BJ107" s="7">
        <f t="shared" si="91"/>
        <v>19</v>
      </c>
      <c r="BK107" s="7">
        <f t="shared" si="91"/>
        <v>7</v>
      </c>
      <c r="BL107" s="7">
        <f t="shared" si="91"/>
        <v>5</v>
      </c>
      <c r="BM107" s="7">
        <f t="shared" si="91"/>
        <v>20</v>
      </c>
      <c r="BN107" s="7">
        <f t="shared" si="91"/>
        <v>13</v>
      </c>
      <c r="BO107" s="7">
        <f t="shared" si="91"/>
        <v>2</v>
      </c>
      <c r="BP107" s="7">
        <f t="shared" si="91"/>
        <v>14</v>
      </c>
      <c r="BQ107" s="7">
        <f t="shared" si="91"/>
        <v>7</v>
      </c>
      <c r="BR107" s="7">
        <f t="shared" si="91"/>
        <v>4</v>
      </c>
      <c r="BS107" s="7">
        <f t="shared" si="91"/>
        <v>7</v>
      </c>
      <c r="BT107" s="7">
        <f t="shared" si="91"/>
        <v>6</v>
      </c>
      <c r="BU107" s="7">
        <f t="shared" si="91"/>
        <v>22</v>
      </c>
      <c r="BV107" s="7">
        <f t="shared" si="91"/>
        <v>2</v>
      </c>
      <c r="BW107" s="8" t="s">
        <v>39</v>
      </c>
      <c r="BX107" s="8">
        <f>SUM(BX7:BX106)</f>
        <v>22</v>
      </c>
      <c r="BY107" s="8">
        <f aca="true" t="shared" si="92" ref="BY107:CD107">SUM(BY7:BY106)</f>
        <v>22</v>
      </c>
      <c r="BZ107" s="8">
        <f t="shared" si="92"/>
        <v>22</v>
      </c>
      <c r="CA107" s="8">
        <f t="shared" si="92"/>
        <v>22</v>
      </c>
      <c r="CB107" s="8">
        <f t="shared" si="92"/>
        <v>22</v>
      </c>
      <c r="CC107" s="8">
        <f t="shared" si="92"/>
        <v>22</v>
      </c>
      <c r="CD107" s="8">
        <f t="shared" si="92"/>
        <v>22</v>
      </c>
    </row>
    <row r="108" spans="1:40" ht="12.75">
      <c r="A108" s="7"/>
      <c r="B108" s="57" t="s">
        <v>40</v>
      </c>
      <c r="C108" s="8"/>
      <c r="D108" s="59">
        <f>SUM(D7:D106)</f>
        <v>3</v>
      </c>
      <c r="E108" s="1">
        <f aca="true" t="shared" si="93" ref="E108:AH108">SUM(E7:E106)</f>
        <v>10.5</v>
      </c>
      <c r="F108" s="1">
        <f>SUM(F7:F106)</f>
        <v>4.5</v>
      </c>
      <c r="G108" s="1">
        <f t="shared" si="93"/>
        <v>2.5</v>
      </c>
      <c r="H108" s="1">
        <f t="shared" si="93"/>
        <v>4.5</v>
      </c>
      <c r="I108" s="1">
        <f t="shared" si="93"/>
        <v>7</v>
      </c>
      <c r="J108" s="59">
        <f t="shared" si="93"/>
        <v>0.5</v>
      </c>
      <c r="K108" s="1">
        <f t="shared" si="93"/>
        <v>1</v>
      </c>
      <c r="L108" s="1">
        <f t="shared" si="93"/>
        <v>1</v>
      </c>
      <c r="M108" s="1">
        <f t="shared" si="93"/>
        <v>0</v>
      </c>
      <c r="N108" s="1">
        <f t="shared" si="93"/>
        <v>0.5</v>
      </c>
      <c r="O108" s="1">
        <f t="shared" si="93"/>
        <v>4.83</v>
      </c>
      <c r="P108" s="1">
        <f t="shared" si="93"/>
        <v>8.08</v>
      </c>
      <c r="Q108" s="1">
        <f t="shared" si="93"/>
        <v>4.58</v>
      </c>
      <c r="R108" s="1">
        <f t="shared" si="93"/>
        <v>1.75</v>
      </c>
      <c r="S108" s="59">
        <f t="shared" si="93"/>
        <v>0.25</v>
      </c>
      <c r="T108" s="1">
        <f t="shared" si="93"/>
        <v>1</v>
      </c>
      <c r="U108" s="1">
        <f t="shared" si="93"/>
        <v>6.65</v>
      </c>
      <c r="V108" s="1">
        <f t="shared" si="93"/>
        <v>12.65</v>
      </c>
      <c r="W108" s="59">
        <f t="shared" si="93"/>
        <v>2.6500000000000004</v>
      </c>
      <c r="X108" s="1">
        <f t="shared" si="93"/>
        <v>2.83</v>
      </c>
      <c r="Y108" s="1">
        <f t="shared" si="93"/>
        <v>12.33</v>
      </c>
      <c r="Z108" s="59">
        <f t="shared" si="93"/>
        <v>6.83</v>
      </c>
      <c r="AA108" s="1">
        <f t="shared" si="93"/>
        <v>1.5</v>
      </c>
      <c r="AB108" s="1">
        <f t="shared" si="93"/>
        <v>10</v>
      </c>
      <c r="AC108" s="1">
        <f t="shared" si="93"/>
        <v>3.5</v>
      </c>
      <c r="AD108" s="1">
        <f t="shared" si="93"/>
        <v>2</v>
      </c>
      <c r="AE108" s="59">
        <f t="shared" si="93"/>
        <v>5</v>
      </c>
      <c r="AF108" s="1">
        <f t="shared" si="93"/>
        <v>3</v>
      </c>
      <c r="AG108" s="1">
        <f t="shared" si="93"/>
        <v>18</v>
      </c>
      <c r="AH108" s="59">
        <f t="shared" si="93"/>
        <v>1</v>
      </c>
      <c r="AI108" s="6"/>
      <c r="AJ108" s="6"/>
      <c r="AK108" s="6"/>
      <c r="AL108" s="6"/>
      <c r="AM108" s="6"/>
      <c r="AN108" s="6"/>
    </row>
    <row r="109" spans="1:43" ht="12.75">
      <c r="A109" s="7"/>
      <c r="B109" s="57" t="s">
        <v>41</v>
      </c>
      <c r="C109" s="8"/>
      <c r="D109" s="59">
        <f>AR107</f>
        <v>22</v>
      </c>
      <c r="E109" s="1">
        <f>BY107</f>
        <v>22</v>
      </c>
      <c r="F109" s="1">
        <f>BY107</f>
        <v>22</v>
      </c>
      <c r="G109" s="1">
        <f>BY107</f>
        <v>22</v>
      </c>
      <c r="H109" s="1">
        <f>BY107</f>
        <v>22</v>
      </c>
      <c r="I109" s="1">
        <f>BY107</f>
        <v>22</v>
      </c>
      <c r="J109" s="59">
        <f>BY107</f>
        <v>22</v>
      </c>
      <c r="K109" s="2">
        <f>BZ107</f>
        <v>22</v>
      </c>
      <c r="L109" s="2">
        <f>BZ107</f>
        <v>22</v>
      </c>
      <c r="M109" s="2">
        <f>BZ107</f>
        <v>22</v>
      </c>
      <c r="N109" s="2">
        <f>BZ107</f>
        <v>22</v>
      </c>
      <c r="O109" s="2">
        <f>BZ107</f>
        <v>22</v>
      </c>
      <c r="P109" s="2">
        <f>BZ107</f>
        <v>22</v>
      </c>
      <c r="Q109" s="2">
        <f>BZ107</f>
        <v>22</v>
      </c>
      <c r="R109" s="2">
        <f>BZ107</f>
        <v>22</v>
      </c>
      <c r="S109" s="60">
        <f>BZ107</f>
        <v>22</v>
      </c>
      <c r="T109" s="3">
        <f>CA107</f>
        <v>22</v>
      </c>
      <c r="U109" s="3">
        <f>CA107</f>
        <v>22</v>
      </c>
      <c r="V109" s="3">
        <f>CA107</f>
        <v>22</v>
      </c>
      <c r="W109" s="61">
        <f>CA107</f>
        <v>22</v>
      </c>
      <c r="X109" s="8">
        <f>CB107</f>
        <v>22</v>
      </c>
      <c r="Y109" s="8">
        <f>CB107</f>
        <v>22</v>
      </c>
      <c r="Z109" s="57">
        <f>CB107</f>
        <v>22</v>
      </c>
      <c r="AA109" s="5">
        <f>CC107</f>
        <v>22</v>
      </c>
      <c r="AB109" s="5">
        <f>CC107</f>
        <v>22</v>
      </c>
      <c r="AC109" s="5">
        <f>CC107</f>
        <v>22</v>
      </c>
      <c r="AD109" s="5">
        <f>CC107</f>
        <v>22</v>
      </c>
      <c r="AE109" s="63">
        <f>CC107</f>
        <v>22</v>
      </c>
      <c r="AF109" s="6">
        <f>CD107</f>
        <v>22</v>
      </c>
      <c r="AG109" s="6">
        <f>CD107</f>
        <v>22</v>
      </c>
      <c r="AH109" s="64">
        <f>CD107</f>
        <v>22</v>
      </c>
      <c r="AI109" s="6"/>
      <c r="AJ109" s="6"/>
      <c r="AK109" s="6"/>
      <c r="AL109" s="6"/>
      <c r="AM109" s="6"/>
      <c r="AN109" s="6"/>
      <c r="AP109" t="s">
        <v>54</v>
      </c>
      <c r="AQ109">
        <f>SUM(BX107:CD107)</f>
        <v>154</v>
      </c>
    </row>
    <row r="110" spans="1:43" ht="12.75">
      <c r="A110" s="7"/>
      <c r="B110" s="8"/>
      <c r="C110" s="8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8"/>
      <c r="Y110" s="8"/>
      <c r="Z110" s="8"/>
      <c r="AA110" s="5"/>
      <c r="AB110" s="5"/>
      <c r="AC110" s="5"/>
      <c r="AD110" s="5"/>
      <c r="AE110" s="5"/>
      <c r="AF110" s="6"/>
      <c r="AG110" s="6"/>
      <c r="AH110" s="6"/>
      <c r="AI110" s="6"/>
      <c r="AJ110" s="6"/>
      <c r="AK110" s="6"/>
      <c r="AL110" s="6"/>
      <c r="AM110" s="6"/>
      <c r="AN110" s="6"/>
      <c r="AP110" t="s">
        <v>56</v>
      </c>
      <c r="AQ110">
        <f>AQ107*7-SUM(BX107:CD107)</f>
        <v>0</v>
      </c>
    </row>
    <row r="111" spans="1:43" ht="12.75">
      <c r="A111" s="7"/>
      <c r="B111" s="7" t="s">
        <v>42</v>
      </c>
      <c r="C111" s="7"/>
      <c r="D111" s="47">
        <f>(D108/AR107)*100</f>
        <v>13.636363636363635</v>
      </c>
      <c r="E111" s="47">
        <f>(E108/BY107)*100</f>
        <v>47.72727272727273</v>
      </c>
      <c r="F111" s="47">
        <f>(F108/BY107)*100</f>
        <v>20.454545454545457</v>
      </c>
      <c r="G111" s="47">
        <f>(G108/BY107)*100</f>
        <v>11.363636363636363</v>
      </c>
      <c r="H111" s="47">
        <f>(H108/BY107)*100</f>
        <v>20.454545454545457</v>
      </c>
      <c r="I111" s="47">
        <f>(I108/BY107)*100</f>
        <v>31.818181818181817</v>
      </c>
      <c r="J111" s="47">
        <f>(J108/BY107)*100</f>
        <v>2.272727272727273</v>
      </c>
      <c r="K111" s="47">
        <f>(K108/BZ107)*100</f>
        <v>4.545454545454546</v>
      </c>
      <c r="L111" s="47">
        <f>(L108/BZ107)*100</f>
        <v>4.545454545454546</v>
      </c>
      <c r="M111" s="47">
        <f>(M108/BZ107)*100</f>
        <v>0</v>
      </c>
      <c r="N111" s="47">
        <f>(N108/BZ107)*100</f>
        <v>2.272727272727273</v>
      </c>
      <c r="O111" s="47">
        <f>(O108/BZ107)*100</f>
        <v>21.954545454545453</v>
      </c>
      <c r="P111" s="47">
        <f>(P108/BZ107)*100</f>
        <v>36.72727272727273</v>
      </c>
      <c r="Q111" s="47">
        <f>(Q108/BZ107)*100</f>
        <v>20.81818181818182</v>
      </c>
      <c r="R111" s="47">
        <f>(R108/BZ107)*100</f>
        <v>7.954545454545454</v>
      </c>
      <c r="S111" s="47">
        <f>(S108/BZ107)*100</f>
        <v>1.1363636363636365</v>
      </c>
      <c r="T111" s="47">
        <f>(T108/CA107)*100</f>
        <v>4.545454545454546</v>
      </c>
      <c r="U111" s="47">
        <f>(U108/CA107)*100</f>
        <v>30.22727272727273</v>
      </c>
      <c r="V111" s="47">
        <f>(V108/CA107)*100</f>
        <v>57.50000000000001</v>
      </c>
      <c r="W111" s="47">
        <f>(W108/CA107)*100</f>
        <v>12.045454545454547</v>
      </c>
      <c r="X111" s="47">
        <f>(X108/CB107)*100</f>
        <v>12.863636363636363</v>
      </c>
      <c r="Y111" s="47">
        <f>(Y108/CB107)*100</f>
        <v>56.04545454545454</v>
      </c>
      <c r="Z111" s="47">
        <f>(Z108/CB107)*100</f>
        <v>31.045454545454547</v>
      </c>
      <c r="AA111" s="47">
        <f>(AA108/CC107)*100</f>
        <v>6.8181818181818175</v>
      </c>
      <c r="AB111" s="47">
        <f>(AB108/CC107)*100</f>
        <v>45.45454545454545</v>
      </c>
      <c r="AC111" s="47">
        <f>(AC108/CC107)*100</f>
        <v>15.909090909090908</v>
      </c>
      <c r="AD111" s="47">
        <f>(AD108/CC107)*100</f>
        <v>9.090909090909092</v>
      </c>
      <c r="AE111" s="47">
        <f>(AE108/CC107)*100</f>
        <v>22.727272727272727</v>
      </c>
      <c r="AF111" s="47">
        <f>(AF108/CD107)*100</f>
        <v>13.636363636363635</v>
      </c>
      <c r="AG111" s="47">
        <f>(AG108/CD107)*100</f>
        <v>81.81818181818183</v>
      </c>
      <c r="AH111" s="47">
        <f>(AH108/CD107)*100</f>
        <v>4.545454545454546</v>
      </c>
      <c r="AP111" t="s">
        <v>55</v>
      </c>
      <c r="AQ111">
        <f>AQ107*7</f>
        <v>154</v>
      </c>
    </row>
    <row r="113" spans="42:43" ht="12.75">
      <c r="AP113" t="s">
        <v>57</v>
      </c>
      <c r="AQ113">
        <f>(AQ109-AQ110)/AQ111</f>
        <v>1</v>
      </c>
    </row>
  </sheetData>
  <conditionalFormatting sqref="A7:A106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2009-04-17T12:07:32Z</cp:lastPrinted>
  <dcterms:created xsi:type="dcterms:W3CDTF">2001-04-20T19:03:27Z</dcterms:created>
  <dcterms:modified xsi:type="dcterms:W3CDTF">2010-08-30T04:38:50Z</dcterms:modified>
  <cp:category/>
  <cp:version/>
  <cp:contentType/>
  <cp:contentStatus/>
</cp:coreProperties>
</file>